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gislativ01\netcomm\sedinta extradec\Anexe P.1\"/>
    </mc:Choice>
  </mc:AlternateContent>
  <bookViews>
    <workbookView xWindow="240" yWindow="420" windowWidth="23715" windowHeight="9495"/>
  </bookViews>
  <sheets>
    <sheet name="anexa 1 " sheetId="1" r:id="rId1"/>
  </sheets>
  <definedNames>
    <definedName name="_xlnm.Print_Titles" localSheetId="0">'anexa 1 '!$9:$9</definedName>
  </definedNames>
  <calcPr calcId="152511"/>
</workbook>
</file>

<file path=xl/calcChain.xml><?xml version="1.0" encoding="utf-8"?>
<calcChain xmlns="http://schemas.openxmlformats.org/spreadsheetml/2006/main">
  <c r="E56" i="1" l="1"/>
  <c r="D58" i="1"/>
  <c r="E24" i="1"/>
  <c r="E21" i="1"/>
  <c r="E29" i="1"/>
  <c r="E69" i="1"/>
  <c r="D12" i="1"/>
  <c r="E39" i="1" l="1"/>
  <c r="D69" i="1" l="1"/>
  <c r="E68" i="1"/>
  <c r="E67" i="1" s="1"/>
  <c r="D65" i="1"/>
  <c r="E64" i="1"/>
  <c r="E63" i="1" s="1"/>
  <c r="D63" i="1" s="1"/>
  <c r="D62" i="1"/>
  <c r="D61" i="1"/>
  <c r="E60" i="1"/>
  <c r="E59" i="1" s="1"/>
  <c r="D59" i="1" s="1"/>
  <c r="D57" i="1"/>
  <c r="E55" i="1"/>
  <c r="D55" i="1" s="1"/>
  <c r="E53" i="1"/>
  <c r="D50" i="1"/>
  <c r="E49" i="1"/>
  <c r="D49" i="1" s="1"/>
  <c r="D48" i="1"/>
  <c r="E47" i="1"/>
  <c r="E46" i="1" s="1"/>
  <c r="E43" i="1"/>
  <c r="E42" i="1" s="1"/>
  <c r="E38" i="1"/>
  <c r="D36" i="1"/>
  <c r="E35" i="1"/>
  <c r="E34" i="1" s="1"/>
  <c r="D34" i="1" s="1"/>
  <c r="D33" i="1"/>
  <c r="E32" i="1"/>
  <c r="E31" i="1" s="1"/>
  <c r="D29" i="1"/>
  <c r="E28" i="1"/>
  <c r="E27" i="1" s="1"/>
  <c r="E26" i="1" s="1"/>
  <c r="D24" i="1"/>
  <c r="E23" i="1"/>
  <c r="D23" i="1" s="1"/>
  <c r="E22" i="1"/>
  <c r="D22" i="1" s="1"/>
  <c r="D21" i="1"/>
  <c r="D20" i="1"/>
  <c r="D19" i="1"/>
  <c r="D18" i="1"/>
  <c r="D17" i="1"/>
  <c r="D16" i="1"/>
  <c r="D15" i="1"/>
  <c r="D14" i="1"/>
  <c r="E13" i="1"/>
  <c r="E11" i="1" l="1"/>
  <c r="D11" i="1" s="1"/>
  <c r="D60" i="1"/>
  <c r="D13" i="1"/>
  <c r="D35" i="1"/>
  <c r="D28" i="1"/>
  <c r="D42" i="1"/>
  <c r="E41" i="1"/>
  <c r="D67" i="1"/>
  <c r="E66" i="1"/>
  <c r="D66" i="1" s="1"/>
  <c r="D38" i="1"/>
  <c r="E37" i="1"/>
  <c r="D37" i="1" s="1"/>
  <c r="D26" i="1"/>
  <c r="D31" i="1"/>
  <c r="E30" i="1"/>
  <c r="D30" i="1" s="1"/>
  <c r="D46" i="1"/>
  <c r="E45" i="1"/>
  <c r="D53" i="1"/>
  <c r="E52" i="1"/>
  <c r="D32" i="1"/>
  <c r="D39" i="1"/>
  <c r="D43" i="1"/>
  <c r="D47" i="1"/>
  <c r="D54" i="1"/>
  <c r="D56" i="1"/>
  <c r="D64" i="1"/>
  <c r="D27" i="1"/>
  <c r="D68" i="1"/>
  <c r="E10" i="1" l="1"/>
  <c r="D10" i="1" s="1"/>
  <c r="E44" i="1"/>
  <c r="D44" i="1" s="1"/>
  <c r="D45" i="1"/>
  <c r="E51" i="1"/>
  <c r="D51" i="1" s="1"/>
  <c r="D52" i="1"/>
  <c r="E40" i="1"/>
  <c r="D40" i="1" s="1"/>
  <c r="D41" i="1"/>
  <c r="E25" i="1" l="1"/>
  <c r="D25" i="1" l="1"/>
  <c r="E70" i="1"/>
  <c r="D70" i="1" s="1"/>
</calcChain>
</file>

<file path=xl/sharedStrings.xml><?xml version="1.0" encoding="utf-8"?>
<sst xmlns="http://schemas.openxmlformats.org/spreadsheetml/2006/main" count="123" uniqueCount="99">
  <si>
    <t>CONSILIUL JUDETEAN ARGES</t>
  </si>
  <si>
    <t xml:space="preserve">                       ANEXA 1</t>
  </si>
  <si>
    <t>la Hotararea C. J. Arges nr. ______/_______.2016</t>
  </si>
  <si>
    <t>INFLUENTE</t>
  </si>
  <si>
    <t>LA BUGETUL LOCAL PE ANUL 2016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</si>
  <si>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</si>
  <si>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mii lei</t>
  </si>
  <si>
    <t>Nr. Crt.</t>
  </si>
  <si>
    <t xml:space="preserve"> DENUMIRE INDICATORI</t>
  </si>
  <si>
    <t>COD</t>
  </si>
  <si>
    <t xml:space="preserve"> ANUL 2016</t>
  </si>
  <si>
    <t>TRIM. IV</t>
  </si>
  <si>
    <t>TOTAL  VENITURI (A+B)</t>
  </si>
  <si>
    <t>A</t>
  </si>
  <si>
    <t>SECTIUNEA DE FUNCTIONARE</t>
  </si>
  <si>
    <t>Sume defalcate din TVA pentru finanţarea cheltuielilor descentralizate la nivelul judeţelor din care :</t>
  </si>
  <si>
    <t>11,02,01</t>
  </si>
  <si>
    <t xml:space="preserve"> pentru finanţarea sistemului de protecţie a copilului </t>
  </si>
  <si>
    <t xml:space="preserve"> pentru finanţarea centrelor de asistenţă socială a persoanelor cu handicap </t>
  </si>
  <si>
    <t xml:space="preserve"> pentru finanţarea cheltuielilor determinate de implementarea programului de încurajare a consumului de fructe proaspete în şcoli, potrivit prevederilor Ordonanţei de urgenţă a Guvernului nr. 66/2016 </t>
  </si>
  <si>
    <t xml:space="preserve"> pentru finanţarea drepturilor copiilor cu cerinţe educaţionale speciale integraţi în învăţământul de masă, prevăzute în anexa la Hotărârea Guvernului nr. 904/2014 pentru stabilirea limitelor minime de cheltuieli aferente drepturilor prevăzute de art. 129 alin. (1) din Legea nr. 272/2004 privind protecţia şi promovarea drepturilor copilului </t>
  </si>
  <si>
    <t xml:space="preserve"> pentru finanţarea caminelor pentru persoane varstnice </t>
  </si>
  <si>
    <t xml:space="preserve">Sume defalcate din taxa pe valoarea adăugată pentru echilibrarea bugetelor locale </t>
  </si>
  <si>
    <t>11,02,06</t>
  </si>
  <si>
    <t>Varsaminte din sectiunea de functionare pentru finantarea sectiunii de dezvoltare a bugetului local</t>
  </si>
  <si>
    <t>37.02.03</t>
  </si>
  <si>
    <t>Subventii pentru finantarea drepturilor acordate persoanelor cu handicap</t>
  </si>
  <si>
    <t>42.02.21</t>
  </si>
  <si>
    <t>B</t>
  </si>
  <si>
    <t xml:space="preserve">SECTIUNEA DE DEZVOLTARE </t>
  </si>
  <si>
    <t>Varsaminte din sectiunea de functionare</t>
  </si>
  <si>
    <t>37.02.04</t>
  </si>
  <si>
    <t>TOTAL CHELTUIELI (A+B+C+D+E+F+G+H )</t>
  </si>
  <si>
    <t>AUTORITATI PUBLICE SI ACTIUNI EXTERNE</t>
  </si>
  <si>
    <t>51.02</t>
  </si>
  <si>
    <t xml:space="preserve">Autoritati executive </t>
  </si>
  <si>
    <t>51.02.01.03</t>
  </si>
  <si>
    <t xml:space="preserve">SECTIUNEEA  DE FUNCTIONARE </t>
  </si>
  <si>
    <t xml:space="preserve">Cheltuieli cu bunuri si servicii </t>
  </si>
  <si>
    <t>INVATAMANT</t>
  </si>
  <si>
    <t>65.02</t>
  </si>
  <si>
    <r>
      <rPr>
        <b/>
        <sz val="11"/>
        <rFont val="Times New Roman"/>
        <family val="1"/>
        <charset val="238"/>
      </rPr>
      <t>Alte cheltuieli in invatamant</t>
    </r>
    <r>
      <rPr>
        <sz val="11"/>
        <rFont val="Times New Roman"/>
        <family val="1"/>
        <charset val="238"/>
      </rPr>
      <t xml:space="preserve"> - Implementarea programului de incurajare a consumului de fructe in scoli</t>
    </r>
  </si>
  <si>
    <t>65.02.50</t>
  </si>
  <si>
    <t xml:space="preserve">Ajutoare sociale in natura </t>
  </si>
  <si>
    <t>57,02,02</t>
  </si>
  <si>
    <t>Alte cheltuieli in invatamant  - Finantarea drepturilor copiilor cu cerinte educationale speciale</t>
  </si>
  <si>
    <t>65,02,50</t>
  </si>
  <si>
    <t>Transferuri de la bugetul judetului catre bugetele locale pentru plata drepturilor de care beneficiaza copiii cu cerinte educationale speciale integrati in invatamantul de masa</t>
  </si>
  <si>
    <t>51,01,64</t>
  </si>
  <si>
    <t>Centrul Scolar de Educatie Incluziva "Sf. Filofteia" Stefanesti</t>
  </si>
  <si>
    <t>65.02.07.04.01</t>
  </si>
  <si>
    <t>Cheltuieli de personal</t>
  </si>
  <si>
    <t>C</t>
  </si>
  <si>
    <t>SANATATE</t>
  </si>
  <si>
    <t>66.02</t>
  </si>
  <si>
    <t>Alte institutii si actiuni sanitare</t>
  </si>
  <si>
    <t>66.02.50.50</t>
  </si>
  <si>
    <t>SECTIUNEA DE DEZVOLTARE</t>
  </si>
  <si>
    <t>Transferuri pentru finantarea investitiilor la spitale</t>
  </si>
  <si>
    <t>51.02.12</t>
  </si>
  <si>
    <t>D</t>
  </si>
  <si>
    <t>CULTURA , RECREERE SI RELIGIE</t>
  </si>
  <si>
    <t>67.02</t>
  </si>
  <si>
    <t>Muzeul Judetean Arges</t>
  </si>
  <si>
    <t>67.02.03.03</t>
  </si>
  <si>
    <t xml:space="preserve">SECTIUNEA DE FUNCTIONARE  </t>
  </si>
  <si>
    <t>Transferuri catre institutii publice , din care:</t>
  </si>
  <si>
    <t>51.01.01</t>
  </si>
  <si>
    <t xml:space="preserve">                  pentru cheltuieli de personal</t>
  </si>
  <si>
    <t xml:space="preserve">Alte transferuri  de capital catre institutii publice </t>
  </si>
  <si>
    <t>51,02,29</t>
  </si>
  <si>
    <t>E</t>
  </si>
  <si>
    <t>ASISTENTA SOCIALA</t>
  </si>
  <si>
    <t>68.02</t>
  </si>
  <si>
    <t>Directia generala de Asistenta Sociala si Protectia Copilului Arges</t>
  </si>
  <si>
    <t>68.02.06</t>
  </si>
  <si>
    <t>Cheltuieli cu bunuri si servicii</t>
  </si>
  <si>
    <t>Drepturi aferente persoanelor cu handicap</t>
  </si>
  <si>
    <t>Ajutoare sociale in numerar</t>
  </si>
  <si>
    <t>57.02.01</t>
  </si>
  <si>
    <t xml:space="preserve">Centrul de Ingrijire si Asistenta Pitesti </t>
  </si>
  <si>
    <t>68.02.04</t>
  </si>
  <si>
    <t>Camin persoane varstnice  Mozaceni</t>
  </si>
  <si>
    <t>F</t>
  </si>
  <si>
    <t xml:space="preserve">TRANSPORTURI </t>
  </si>
  <si>
    <t>84.02</t>
  </si>
  <si>
    <t xml:space="preserve">Drumuri si poduri </t>
  </si>
  <si>
    <t>84.02.03.01</t>
  </si>
  <si>
    <t xml:space="preserve">Cheltuieli de capital </t>
  </si>
  <si>
    <t>EXCEDENT /  DEFICIT</t>
  </si>
  <si>
    <t xml:space="preserve"> pentru finanţarea cheltuielilor cu salariile, sporurile, indemnizaţiile stabilite prin lege, precum şi contribuţiile aferente acestora </t>
  </si>
  <si>
    <t>Sume alocate din cotele defalcate din impozitul pe venit pentru echilibrarea bugetelor locale</t>
  </si>
  <si>
    <t>,04,02,04</t>
  </si>
  <si>
    <t>.2.1.</t>
  </si>
  <si>
    <t>.2.2</t>
  </si>
  <si>
    <t>.2.3</t>
  </si>
  <si>
    <t>.2.4</t>
  </si>
  <si>
    <t>.2.5</t>
  </si>
  <si>
    <t>.2.6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</si>
</sst>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0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2" borderId="0" applyNumberFormat="0" applyBorder="0" applyAlignment="0" applyProtection="0"/>
    <xf numFmtId="0" fontId="12" fillId="0" borderId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5" fillId="3" borderId="1" xfId="0" applyNumberFormat="1" applyFont="1" applyFill="1" applyBorder="1"/>
    <xf numFmtId="0" fontId="5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2" xfId="0" applyFont="1" applyBorder="1" applyAlignment="1">
      <alignment horizontal="center"/>
    </xf>
    <xf numFmtId="4" fontId="2" fillId="4" borderId="1" xfId="0" applyNumberFormat="1" applyFont="1" applyFill="1" applyBorder="1"/>
    <xf numFmtId="0" fontId="0" fillId="4" borderId="0" xfId="0" applyFill="1"/>
    <xf numFmtId="0" fontId="9" fillId="0" borderId="1" xfId="0" applyFont="1" applyBorder="1" applyAlignment="1">
      <alignment wrapText="1"/>
    </xf>
    <xf numFmtId="16" fontId="2" fillId="4" borderId="1" xfId="0" applyNumberFormat="1" applyFont="1" applyFill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0" fontId="1" fillId="0" borderId="3" xfId="0" applyFont="1" applyBorder="1" applyAlignment="1">
      <alignment wrapText="1"/>
    </xf>
    <xf numFmtId="2" fontId="2" fillId="4" borderId="1" xfId="0" applyNumberFormat="1" applyFont="1" applyFill="1" applyBorder="1"/>
    <xf numFmtId="0" fontId="5" fillId="3" borderId="1" xfId="0" applyFont="1" applyFill="1" applyBorder="1"/>
    <xf numFmtId="2" fontId="5" fillId="3" borderId="1" xfId="0" applyNumberFormat="1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/>
    </xf>
    <xf numFmtId="0" fontId="5" fillId="4" borderId="4" xfId="0" applyFont="1" applyFill="1" applyBorder="1" applyAlignment="1">
      <alignment wrapText="1"/>
    </xf>
    <xf numFmtId="4" fontId="5" fillId="4" borderId="1" xfId="0" applyNumberFormat="1" applyFont="1" applyFill="1" applyBorder="1"/>
    <xf numFmtId="0" fontId="5" fillId="4" borderId="1" xfId="0" applyFont="1" applyFill="1" applyBorder="1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wrapText="1"/>
    </xf>
    <xf numFmtId="0" fontId="5" fillId="3" borderId="1" xfId="0" applyFont="1" applyFill="1" applyBorder="1" applyAlignment="1"/>
    <xf numFmtId="0" fontId="5" fillId="3" borderId="2" xfId="0" applyFont="1" applyFill="1" applyBorder="1" applyAlignment="1">
      <alignment horizontal="center"/>
    </xf>
    <xf numFmtId="0" fontId="10" fillId="4" borderId="3" xfId="0" applyFont="1" applyFill="1" applyBorder="1" applyAlignment="1">
      <alignment wrapText="1"/>
    </xf>
    <xf numFmtId="0" fontId="10" fillId="4" borderId="1" xfId="0" applyFont="1" applyFill="1" applyBorder="1" applyAlignment="1">
      <alignment horizontal="center"/>
    </xf>
    <xf numFmtId="0" fontId="10" fillId="4" borderId="1" xfId="0" applyFont="1" applyFill="1" applyBorder="1"/>
    <xf numFmtId="0" fontId="5" fillId="4" borderId="3" xfId="0" applyFont="1" applyFill="1" applyBorder="1" applyAlignment="1">
      <alignment wrapText="1"/>
    </xf>
    <xf numFmtId="2" fontId="5" fillId="4" borderId="1" xfId="0" applyNumberFormat="1" applyFont="1" applyFill="1" applyBorder="1"/>
    <xf numFmtId="0" fontId="13" fillId="5" borderId="5" xfId="2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wrapText="1"/>
    </xf>
    <xf numFmtId="2" fontId="5" fillId="3" borderId="1" xfId="0" applyNumberFormat="1" applyFont="1" applyFill="1" applyBorder="1"/>
    <xf numFmtId="0" fontId="5" fillId="4" borderId="3" xfId="0" applyFont="1" applyFill="1" applyBorder="1"/>
    <xf numFmtId="0" fontId="2" fillId="4" borderId="3" xfId="0" applyFont="1" applyFill="1" applyBorder="1" applyAlignment="1">
      <alignment wrapText="1"/>
    </xf>
    <xf numFmtId="0" fontId="14" fillId="4" borderId="0" xfId="0" applyFont="1" applyFill="1"/>
    <xf numFmtId="0" fontId="2" fillId="0" borderId="1" xfId="0" applyFont="1" applyFill="1" applyBorder="1" applyAlignment="1">
      <alignment wrapText="1"/>
    </xf>
    <xf numFmtId="2" fontId="0" fillId="4" borderId="0" xfId="0" applyNumberFormat="1" applyFill="1"/>
    <xf numFmtId="0" fontId="5" fillId="6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wrapText="1"/>
    </xf>
    <xf numFmtId="0" fontId="5" fillId="6" borderId="2" xfId="0" applyFont="1" applyFill="1" applyBorder="1" applyAlignment="1">
      <alignment horizontal="center"/>
    </xf>
    <xf numFmtId="4" fontId="5" fillId="6" borderId="1" xfId="0" applyNumberFormat="1" applyFont="1" applyFill="1" applyBorder="1"/>
    <xf numFmtId="0" fontId="13" fillId="4" borderId="6" xfId="2" applyFont="1" applyFill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4" fontId="5" fillId="0" borderId="1" xfId="0" applyNumberFormat="1" applyFont="1" applyFill="1" applyBorder="1"/>
    <xf numFmtId="4" fontId="2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5" fillId="7" borderId="1" xfId="0" applyFont="1" applyFill="1" applyBorder="1"/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horizontal="center"/>
    </xf>
    <xf numFmtId="2" fontId="2" fillId="7" borderId="1" xfId="0" applyNumberFormat="1" applyFont="1" applyFill="1" applyBorder="1"/>
    <xf numFmtId="0" fontId="2" fillId="3" borderId="1" xfId="0" applyFont="1" applyFill="1" applyBorder="1"/>
    <xf numFmtId="0" fontId="0" fillId="0" borderId="0" xfId="0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Border="1"/>
    <xf numFmtId="0" fontId="16" fillId="0" borderId="0" xfId="0" applyFont="1" applyBorder="1"/>
    <xf numFmtId="0" fontId="1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tabSelected="1" topLeftCell="A52" workbookViewId="0">
      <selection activeCell="E57" sqref="E57"/>
    </sheetView>
  </sheetViews>
  <sheetFormatPr defaultRowHeight="12.75" x14ac:dyDescent="0.2"/>
  <cols>
    <col min="1" max="1" width="4" customWidth="1"/>
    <col min="2" max="2" width="45.42578125" customWidth="1"/>
    <col min="3" max="3" width="14" customWidth="1"/>
    <col min="4" max="4" width="11.5703125" customWidth="1"/>
    <col min="5" max="5" width="11.140625" customWidth="1"/>
  </cols>
  <sheetData>
    <row r="1" spans="1:5" s="1" customFormat="1" ht="15.75" x14ac:dyDescent="0.25">
      <c r="A1" s="81" t="s">
        <v>0</v>
      </c>
      <c r="B1" s="81"/>
      <c r="C1" s="81"/>
      <c r="D1" s="81"/>
    </row>
    <row r="2" spans="1:5" s="2" customFormat="1" ht="15.75" x14ac:dyDescent="0.25">
      <c r="C2" s="78" t="s">
        <v>1</v>
      </c>
      <c r="D2" s="78"/>
      <c r="E2" s="80"/>
    </row>
    <row r="3" spans="1:5" s="2" customFormat="1" ht="15.75" x14ac:dyDescent="0.25">
      <c r="A3" s="82" t="s">
        <v>2</v>
      </c>
      <c r="B3" s="83"/>
      <c r="C3" s="83"/>
      <c r="D3" s="83"/>
      <c r="E3" s="80"/>
    </row>
    <row r="4" spans="1:5" s="2" customFormat="1" ht="15.75" x14ac:dyDescent="0.25">
      <c r="A4" s="3"/>
      <c r="B4" s="4"/>
      <c r="C4" s="4"/>
      <c r="D4" s="4"/>
      <c r="E4" s="5"/>
    </row>
    <row r="5" spans="1:5" s="2" customFormat="1" ht="15.75" x14ac:dyDescent="0.25">
      <c r="A5" s="84" t="s">
        <v>3</v>
      </c>
      <c r="B5" s="79"/>
      <c r="C5" s="79"/>
      <c r="D5" s="79"/>
      <c r="E5" s="80"/>
    </row>
    <row r="6" spans="1:5" s="2" customFormat="1" ht="15.75" x14ac:dyDescent="0.25">
      <c r="A6" s="84" t="s">
        <v>4</v>
      </c>
      <c r="B6" s="79"/>
      <c r="C6" s="79"/>
      <c r="D6" s="79"/>
      <c r="E6" s="80"/>
    </row>
    <row r="7" spans="1:5" s="2" customFormat="1" ht="15.75" x14ac:dyDescent="0.25">
      <c r="A7" s="78" t="s">
        <v>5</v>
      </c>
      <c r="B7" s="79"/>
      <c r="C7" s="79"/>
      <c r="D7" s="79"/>
      <c r="E7" s="80"/>
    </row>
    <row r="8" spans="1:5" ht="15.75" x14ac:dyDescent="0.25">
      <c r="C8" s="6"/>
      <c r="E8" s="7" t="s">
        <v>6</v>
      </c>
    </row>
    <row r="9" spans="1:5" ht="31.5" customHeight="1" x14ac:dyDescent="0.2">
      <c r="A9" s="8" t="s">
        <v>7</v>
      </c>
      <c r="B9" s="9" t="s">
        <v>8</v>
      </c>
      <c r="C9" s="9" t="s">
        <v>9</v>
      </c>
      <c r="D9" s="10" t="s">
        <v>10</v>
      </c>
      <c r="E9" s="9" t="s">
        <v>11</v>
      </c>
    </row>
    <row r="10" spans="1:5" ht="16.5" customHeight="1" x14ac:dyDescent="0.2">
      <c r="A10" s="11"/>
      <c r="B10" s="12" t="s">
        <v>12</v>
      </c>
      <c r="C10" s="12"/>
      <c r="D10" s="13">
        <f>E10</f>
        <v>20107</v>
      </c>
      <c r="E10" s="13">
        <f>E11+E23</f>
        <v>20107</v>
      </c>
    </row>
    <row r="11" spans="1:5" ht="16.5" customHeight="1" x14ac:dyDescent="0.2">
      <c r="A11" s="12" t="s">
        <v>13</v>
      </c>
      <c r="B11" s="14" t="s">
        <v>14</v>
      </c>
      <c r="C11" s="12"/>
      <c r="D11" s="13">
        <f t="shared" ref="D11:D70" si="0">E11</f>
        <v>14342</v>
      </c>
      <c r="E11" s="13">
        <f>E21+E13+E20+E22+E12</f>
        <v>14342</v>
      </c>
    </row>
    <row r="12" spans="1:5" ht="47.25" customHeight="1" x14ac:dyDescent="0.2">
      <c r="A12" s="31">
        <v>1</v>
      </c>
      <c r="B12" s="75" t="s">
        <v>91</v>
      </c>
      <c r="C12" s="76" t="s">
        <v>92</v>
      </c>
      <c r="D12" s="13">
        <f t="shared" si="0"/>
        <v>724</v>
      </c>
      <c r="E12" s="33">
        <v>724</v>
      </c>
    </row>
    <row r="13" spans="1:5" s="19" customFormat="1" ht="47.25" customHeight="1" x14ac:dyDescent="0.25">
      <c r="A13" s="15">
        <v>2</v>
      </c>
      <c r="B13" s="16" t="s">
        <v>15</v>
      </c>
      <c r="C13" s="17" t="s">
        <v>16</v>
      </c>
      <c r="D13" s="13">
        <f t="shared" si="0"/>
        <v>8673</v>
      </c>
      <c r="E13" s="18">
        <f>E14+E15+E16+E17+E18+E19</f>
        <v>8673</v>
      </c>
    </row>
    <row r="14" spans="1:5" s="19" customFormat="1" ht="19.5" customHeight="1" x14ac:dyDescent="0.25">
      <c r="A14" s="15" t="s">
        <v>93</v>
      </c>
      <c r="B14" s="20" t="s">
        <v>17</v>
      </c>
      <c r="C14" s="17" t="s">
        <v>16</v>
      </c>
      <c r="D14" s="13">
        <f t="shared" si="0"/>
        <v>2600</v>
      </c>
      <c r="E14" s="18">
        <v>2600</v>
      </c>
    </row>
    <row r="15" spans="1:5" s="19" customFormat="1" ht="30" customHeight="1" x14ac:dyDescent="0.25">
      <c r="A15" s="15" t="s">
        <v>94</v>
      </c>
      <c r="B15" s="20" t="s">
        <v>18</v>
      </c>
      <c r="C15" s="17" t="s">
        <v>16</v>
      </c>
      <c r="D15" s="13">
        <f t="shared" si="0"/>
        <v>2630</v>
      </c>
      <c r="E15" s="18">
        <v>2630</v>
      </c>
    </row>
    <row r="16" spans="1:5" s="19" customFormat="1" ht="58.5" customHeight="1" x14ac:dyDescent="0.25">
      <c r="A16" s="21" t="s">
        <v>95</v>
      </c>
      <c r="B16" s="20" t="s">
        <v>19</v>
      </c>
      <c r="C16" s="17" t="s">
        <v>16</v>
      </c>
      <c r="D16" s="13">
        <f t="shared" si="0"/>
        <v>144</v>
      </c>
      <c r="E16" s="18">
        <v>144</v>
      </c>
    </row>
    <row r="17" spans="1:5" s="19" customFormat="1" ht="53.25" customHeight="1" x14ac:dyDescent="0.25">
      <c r="A17" s="15" t="s">
        <v>96</v>
      </c>
      <c r="B17" s="20" t="s">
        <v>90</v>
      </c>
      <c r="C17" s="17" t="s">
        <v>16</v>
      </c>
      <c r="D17" s="13">
        <f t="shared" si="0"/>
        <v>1975</v>
      </c>
      <c r="E17" s="18">
        <v>1975</v>
      </c>
    </row>
    <row r="18" spans="1:5" s="19" customFormat="1" ht="74.25" customHeight="1" x14ac:dyDescent="0.25">
      <c r="A18" s="15" t="s">
        <v>97</v>
      </c>
      <c r="B18" s="20" t="s">
        <v>20</v>
      </c>
      <c r="C18" s="17" t="s">
        <v>16</v>
      </c>
      <c r="D18" s="13">
        <f t="shared" si="0"/>
        <v>1300</v>
      </c>
      <c r="E18" s="18">
        <v>1300</v>
      </c>
    </row>
    <row r="19" spans="1:5" s="19" customFormat="1" ht="33" customHeight="1" x14ac:dyDescent="0.25">
      <c r="A19" s="15" t="s">
        <v>98</v>
      </c>
      <c r="B19" s="20" t="s">
        <v>21</v>
      </c>
      <c r="C19" s="17" t="s">
        <v>16</v>
      </c>
      <c r="D19" s="13">
        <f t="shared" si="0"/>
        <v>24</v>
      </c>
      <c r="E19" s="18">
        <v>24</v>
      </c>
    </row>
    <row r="20" spans="1:5" s="19" customFormat="1" ht="35.25" customHeight="1" x14ac:dyDescent="0.25">
      <c r="A20" s="15">
        <v>3</v>
      </c>
      <c r="B20" s="16" t="s">
        <v>22</v>
      </c>
      <c r="C20" s="22" t="s">
        <v>23</v>
      </c>
      <c r="D20" s="13">
        <f t="shared" si="0"/>
        <v>5844</v>
      </c>
      <c r="E20" s="18">
        <v>5844</v>
      </c>
    </row>
    <row r="21" spans="1:5" s="19" customFormat="1" ht="49.5" customHeight="1" x14ac:dyDescent="0.25">
      <c r="A21" s="15">
        <v>4</v>
      </c>
      <c r="B21" s="23" t="s">
        <v>24</v>
      </c>
      <c r="C21" s="17" t="s">
        <v>25</v>
      </c>
      <c r="D21" s="13">
        <f t="shared" si="0"/>
        <v>-5765</v>
      </c>
      <c r="E21" s="24">
        <f>-75-62-5628</f>
        <v>-5765</v>
      </c>
    </row>
    <row r="22" spans="1:5" s="19" customFormat="1" ht="32.25" customHeight="1" x14ac:dyDescent="0.25">
      <c r="A22" s="15">
        <v>5</v>
      </c>
      <c r="B22" s="23" t="s">
        <v>26</v>
      </c>
      <c r="C22" s="17" t="s">
        <v>27</v>
      </c>
      <c r="D22" s="13">
        <f t="shared" si="0"/>
        <v>4866</v>
      </c>
      <c r="E22" s="24">
        <f>4891-25</f>
        <v>4866</v>
      </c>
    </row>
    <row r="23" spans="1:5" ht="18" customHeight="1" x14ac:dyDescent="0.2">
      <c r="A23" s="12" t="s">
        <v>28</v>
      </c>
      <c r="B23" s="25" t="s">
        <v>29</v>
      </c>
      <c r="C23" s="12"/>
      <c r="D23" s="13">
        <f t="shared" si="0"/>
        <v>5765</v>
      </c>
      <c r="E23" s="26">
        <f>E24</f>
        <v>5765</v>
      </c>
    </row>
    <row r="24" spans="1:5" s="19" customFormat="1" ht="18" customHeight="1" x14ac:dyDescent="0.25">
      <c r="A24" s="15">
        <v>1</v>
      </c>
      <c r="B24" s="27" t="s">
        <v>30</v>
      </c>
      <c r="C24" s="28" t="s">
        <v>31</v>
      </c>
      <c r="D24" s="13">
        <f t="shared" si="0"/>
        <v>5765</v>
      </c>
      <c r="E24" s="24">
        <f>5404+724-363</f>
        <v>5765</v>
      </c>
    </row>
    <row r="25" spans="1:5" ht="16.5" customHeight="1" x14ac:dyDescent="0.2">
      <c r="A25" s="25"/>
      <c r="B25" s="29" t="s">
        <v>32</v>
      </c>
      <c r="C25" s="12"/>
      <c r="D25" s="13">
        <f t="shared" si="0"/>
        <v>20107</v>
      </c>
      <c r="E25" s="13">
        <f>E26+E30+E40+E44+E51+E66</f>
        <v>20107</v>
      </c>
    </row>
    <row r="26" spans="1:5" s="19" customFormat="1" ht="18.75" customHeight="1" x14ac:dyDescent="0.2">
      <c r="A26" s="12" t="s">
        <v>13</v>
      </c>
      <c r="B26" s="30" t="s">
        <v>33</v>
      </c>
      <c r="C26" s="12" t="s">
        <v>34</v>
      </c>
      <c r="D26" s="13">
        <f t="shared" si="0"/>
        <v>863</v>
      </c>
      <c r="E26" s="13">
        <f>E27</f>
        <v>863</v>
      </c>
    </row>
    <row r="27" spans="1:5" s="19" customFormat="1" ht="18.75" customHeight="1" x14ac:dyDescent="0.2">
      <c r="A27" s="31"/>
      <c r="B27" s="32" t="s">
        <v>35</v>
      </c>
      <c r="C27" s="31" t="s">
        <v>36</v>
      </c>
      <c r="D27" s="13">
        <f t="shared" si="0"/>
        <v>863</v>
      </c>
      <c r="E27" s="33">
        <f>E28</f>
        <v>863</v>
      </c>
    </row>
    <row r="28" spans="1:5" s="19" customFormat="1" ht="18.75" customHeight="1" x14ac:dyDescent="0.2">
      <c r="A28" s="34"/>
      <c r="B28" s="35" t="s">
        <v>37</v>
      </c>
      <c r="C28" s="36"/>
      <c r="D28" s="13">
        <f t="shared" si="0"/>
        <v>863</v>
      </c>
      <c r="E28" s="24">
        <f>E29</f>
        <v>863</v>
      </c>
    </row>
    <row r="29" spans="1:5" s="19" customFormat="1" ht="18.75" customHeight="1" x14ac:dyDescent="0.2">
      <c r="A29" s="34"/>
      <c r="B29" s="37" t="s">
        <v>38</v>
      </c>
      <c r="C29" s="36">
        <v>20</v>
      </c>
      <c r="D29" s="13">
        <f t="shared" si="0"/>
        <v>863</v>
      </c>
      <c r="E29" s="24">
        <f>500+363</f>
        <v>863</v>
      </c>
    </row>
    <row r="30" spans="1:5" s="19" customFormat="1" ht="18.75" customHeight="1" x14ac:dyDescent="0.2">
      <c r="A30" s="12" t="s">
        <v>28</v>
      </c>
      <c r="B30" s="38" t="s">
        <v>39</v>
      </c>
      <c r="C30" s="39" t="s">
        <v>40</v>
      </c>
      <c r="D30" s="13">
        <f t="shared" si="0"/>
        <v>3434</v>
      </c>
      <c r="E30" s="13">
        <f>E31+E34+E37</f>
        <v>3434</v>
      </c>
    </row>
    <row r="31" spans="1:5" s="19" customFormat="1" ht="45.75" customHeight="1" x14ac:dyDescent="0.25">
      <c r="A31" s="31"/>
      <c r="B31" s="40" t="s">
        <v>41</v>
      </c>
      <c r="C31" s="41" t="s">
        <v>42</v>
      </c>
      <c r="D31" s="13">
        <f t="shared" si="0"/>
        <v>144</v>
      </c>
      <c r="E31" s="33">
        <f>E32</f>
        <v>144</v>
      </c>
    </row>
    <row r="32" spans="1:5" s="19" customFormat="1" ht="18" customHeight="1" x14ac:dyDescent="0.25">
      <c r="A32" s="31"/>
      <c r="B32" s="42" t="s">
        <v>14</v>
      </c>
      <c r="C32" s="41"/>
      <c r="D32" s="13">
        <f t="shared" si="0"/>
        <v>144</v>
      </c>
      <c r="E32" s="33">
        <f>E33</f>
        <v>144</v>
      </c>
    </row>
    <row r="33" spans="1:8" s="19" customFormat="1" ht="18.75" customHeight="1" x14ac:dyDescent="0.25">
      <c r="A33" s="31"/>
      <c r="B33" s="40" t="s">
        <v>43</v>
      </c>
      <c r="C33" s="41" t="s">
        <v>44</v>
      </c>
      <c r="D33" s="13">
        <f t="shared" si="0"/>
        <v>144</v>
      </c>
      <c r="E33" s="24">
        <v>144</v>
      </c>
    </row>
    <row r="34" spans="1:8" s="19" customFormat="1" ht="26.25" customHeight="1" x14ac:dyDescent="0.2">
      <c r="A34" s="31"/>
      <c r="B34" s="43" t="s">
        <v>45</v>
      </c>
      <c r="C34" s="36" t="s">
        <v>46</v>
      </c>
      <c r="D34" s="13">
        <f t="shared" si="0"/>
        <v>1300</v>
      </c>
      <c r="E34" s="44">
        <f>E35</f>
        <v>1300</v>
      </c>
    </row>
    <row r="35" spans="1:8" s="19" customFormat="1" ht="15.75" customHeight="1" x14ac:dyDescent="0.2">
      <c r="A35" s="31"/>
      <c r="B35" s="35" t="s">
        <v>14</v>
      </c>
      <c r="C35" s="36"/>
      <c r="D35" s="13">
        <f t="shared" si="0"/>
        <v>1300</v>
      </c>
      <c r="E35" s="24">
        <f>E36</f>
        <v>1300</v>
      </c>
    </row>
    <row r="36" spans="1:8" s="19" customFormat="1" ht="36" customHeight="1" x14ac:dyDescent="0.2">
      <c r="A36" s="31"/>
      <c r="B36" s="45" t="s">
        <v>47</v>
      </c>
      <c r="C36" s="36" t="s">
        <v>48</v>
      </c>
      <c r="D36" s="13">
        <f t="shared" si="0"/>
        <v>1300</v>
      </c>
      <c r="E36" s="24">
        <v>1300</v>
      </c>
    </row>
    <row r="37" spans="1:8" s="19" customFormat="1" ht="27" customHeight="1" x14ac:dyDescent="0.2">
      <c r="A37" s="31"/>
      <c r="B37" s="46" t="s">
        <v>49</v>
      </c>
      <c r="C37" s="47" t="s">
        <v>50</v>
      </c>
      <c r="D37" s="13">
        <f t="shared" si="0"/>
        <v>1990</v>
      </c>
      <c r="E37" s="44">
        <f>E38</f>
        <v>1990</v>
      </c>
    </row>
    <row r="38" spans="1:8" s="19" customFormat="1" ht="15" customHeight="1" x14ac:dyDescent="0.2">
      <c r="A38" s="31"/>
      <c r="B38" s="35" t="s">
        <v>14</v>
      </c>
      <c r="C38" s="47"/>
      <c r="D38" s="13">
        <f t="shared" si="0"/>
        <v>1990</v>
      </c>
      <c r="E38" s="24">
        <f>E39</f>
        <v>1990</v>
      </c>
    </row>
    <row r="39" spans="1:8" s="19" customFormat="1" ht="18.75" customHeight="1" x14ac:dyDescent="0.2">
      <c r="A39" s="31"/>
      <c r="B39" s="37" t="s">
        <v>51</v>
      </c>
      <c r="C39" s="48">
        <v>10</v>
      </c>
      <c r="D39" s="13">
        <f t="shared" si="0"/>
        <v>1990</v>
      </c>
      <c r="E39" s="24">
        <f>1975+15</f>
        <v>1990</v>
      </c>
    </row>
    <row r="40" spans="1:8" s="19" customFormat="1" ht="18.75" customHeight="1" x14ac:dyDescent="0.2">
      <c r="A40" s="12" t="s">
        <v>52</v>
      </c>
      <c r="B40" s="49" t="s">
        <v>53</v>
      </c>
      <c r="C40" s="39" t="s">
        <v>54</v>
      </c>
      <c r="D40" s="13">
        <f t="shared" si="0"/>
        <v>62</v>
      </c>
      <c r="E40" s="50">
        <f>E41</f>
        <v>62</v>
      </c>
    </row>
    <row r="41" spans="1:8" s="19" customFormat="1" ht="18.75" customHeight="1" x14ac:dyDescent="0.2">
      <c r="A41" s="31"/>
      <c r="B41" s="51" t="s">
        <v>55</v>
      </c>
      <c r="C41" s="47" t="s">
        <v>56</v>
      </c>
      <c r="D41" s="13">
        <f t="shared" si="0"/>
        <v>62</v>
      </c>
      <c r="E41" s="44">
        <f>E42</f>
        <v>62</v>
      </c>
    </row>
    <row r="42" spans="1:8" s="19" customFormat="1" ht="15.75" customHeight="1" x14ac:dyDescent="0.2">
      <c r="A42" s="31"/>
      <c r="B42" s="52" t="s">
        <v>57</v>
      </c>
      <c r="C42" s="47"/>
      <c r="D42" s="13">
        <f t="shared" si="0"/>
        <v>62</v>
      </c>
      <c r="E42" s="24">
        <f>E43</f>
        <v>62</v>
      </c>
      <c r="G42" s="53"/>
    </row>
    <row r="43" spans="1:8" s="19" customFormat="1" ht="15.75" customHeight="1" x14ac:dyDescent="0.2">
      <c r="A43" s="31"/>
      <c r="B43" s="54" t="s">
        <v>58</v>
      </c>
      <c r="C43" s="36" t="s">
        <v>59</v>
      </c>
      <c r="D43" s="13">
        <f t="shared" si="0"/>
        <v>62</v>
      </c>
      <c r="E43" s="24">
        <f>4.5+32.5+25</f>
        <v>62</v>
      </c>
      <c r="F43" s="19">
        <v>62</v>
      </c>
      <c r="G43" s="53"/>
      <c r="H43" s="55"/>
    </row>
    <row r="44" spans="1:8" s="19" customFormat="1" ht="18.75" customHeight="1" x14ac:dyDescent="0.2">
      <c r="A44" s="12" t="s">
        <v>60</v>
      </c>
      <c r="B44" s="30" t="s">
        <v>61</v>
      </c>
      <c r="C44" s="12" t="s">
        <v>62</v>
      </c>
      <c r="D44" s="13">
        <f t="shared" si="0"/>
        <v>0</v>
      </c>
      <c r="E44" s="13">
        <f>E45</f>
        <v>0</v>
      </c>
    </row>
    <row r="45" spans="1:8" s="19" customFormat="1" ht="18.75" customHeight="1" x14ac:dyDescent="0.2">
      <c r="A45" s="56"/>
      <c r="B45" s="57" t="s">
        <v>63</v>
      </c>
      <c r="C45" s="58" t="s">
        <v>64</v>
      </c>
      <c r="D45" s="13">
        <f t="shared" si="0"/>
        <v>0</v>
      </c>
      <c r="E45" s="59">
        <f>E46+E49</f>
        <v>0</v>
      </c>
    </row>
    <row r="46" spans="1:8" s="19" customFormat="1" ht="18.75" customHeight="1" x14ac:dyDescent="0.2">
      <c r="A46" s="31"/>
      <c r="B46" s="54" t="s">
        <v>65</v>
      </c>
      <c r="C46" s="47"/>
      <c r="D46" s="13">
        <f t="shared" si="0"/>
        <v>-75</v>
      </c>
      <c r="E46" s="33">
        <f>E47</f>
        <v>-75</v>
      </c>
    </row>
    <row r="47" spans="1:8" s="19" customFormat="1" ht="14.25" customHeight="1" x14ac:dyDescent="0.2">
      <c r="A47" s="31"/>
      <c r="B47" s="37" t="s">
        <v>66</v>
      </c>
      <c r="C47" s="36" t="s">
        <v>67</v>
      </c>
      <c r="D47" s="13">
        <f t="shared" si="0"/>
        <v>-75</v>
      </c>
      <c r="E47" s="33">
        <f>E48</f>
        <v>-75</v>
      </c>
    </row>
    <row r="48" spans="1:8" s="19" customFormat="1" ht="15.75" customHeight="1" x14ac:dyDescent="0.2">
      <c r="A48" s="31"/>
      <c r="B48" s="37" t="s">
        <v>68</v>
      </c>
      <c r="C48" s="31"/>
      <c r="D48" s="13">
        <f t="shared" si="0"/>
        <v>-75</v>
      </c>
      <c r="E48" s="33">
        <v>-75</v>
      </c>
    </row>
    <row r="49" spans="1:5" s="19" customFormat="1" ht="15" customHeight="1" x14ac:dyDescent="0.2">
      <c r="A49" s="31"/>
      <c r="B49" s="35" t="s">
        <v>57</v>
      </c>
      <c r="C49" s="47"/>
      <c r="D49" s="13">
        <f t="shared" si="0"/>
        <v>75</v>
      </c>
      <c r="E49" s="33">
        <f>E50</f>
        <v>75</v>
      </c>
    </row>
    <row r="50" spans="1:5" s="19" customFormat="1" ht="18.75" customHeight="1" x14ac:dyDescent="0.2">
      <c r="A50" s="31"/>
      <c r="B50" s="60" t="s">
        <v>69</v>
      </c>
      <c r="C50" s="47" t="s">
        <v>70</v>
      </c>
      <c r="D50" s="13">
        <f t="shared" si="0"/>
        <v>75</v>
      </c>
      <c r="E50" s="33">
        <v>75</v>
      </c>
    </row>
    <row r="51" spans="1:5" s="19" customFormat="1" ht="18.75" customHeight="1" x14ac:dyDescent="0.2">
      <c r="A51" s="12" t="s">
        <v>71</v>
      </c>
      <c r="B51" s="30" t="s">
        <v>72</v>
      </c>
      <c r="C51" s="12" t="s">
        <v>73</v>
      </c>
      <c r="D51" s="13">
        <f t="shared" si="0"/>
        <v>10120</v>
      </c>
      <c r="E51" s="13">
        <f>E52+E59+E63</f>
        <v>10120</v>
      </c>
    </row>
    <row r="52" spans="1:5" s="19" customFormat="1" ht="27" customHeight="1" x14ac:dyDescent="0.2">
      <c r="A52" s="31">
        <v>1</v>
      </c>
      <c r="B52" s="46" t="s">
        <v>74</v>
      </c>
      <c r="C52" s="47" t="s">
        <v>75</v>
      </c>
      <c r="D52" s="13">
        <f t="shared" si="0"/>
        <v>7466</v>
      </c>
      <c r="E52" s="33">
        <f>E53+E55</f>
        <v>7466</v>
      </c>
    </row>
    <row r="53" spans="1:5" s="19" customFormat="1" ht="12.75" customHeight="1" x14ac:dyDescent="0.2">
      <c r="A53" s="61"/>
      <c r="B53" s="35" t="s">
        <v>14</v>
      </c>
      <c r="C53" s="54"/>
      <c r="D53" s="13">
        <f t="shared" si="0"/>
        <v>2600</v>
      </c>
      <c r="E53" s="62">
        <f>E54</f>
        <v>2600</v>
      </c>
    </row>
    <row r="54" spans="1:5" s="19" customFormat="1" ht="15.75" customHeight="1" x14ac:dyDescent="0.2">
      <c r="A54" s="61"/>
      <c r="B54" s="37" t="s">
        <v>76</v>
      </c>
      <c r="C54" s="15">
        <v>20</v>
      </c>
      <c r="D54" s="13">
        <f t="shared" si="0"/>
        <v>2600</v>
      </c>
      <c r="E54" s="63">
        <v>2600</v>
      </c>
    </row>
    <row r="55" spans="1:5" s="19" customFormat="1" ht="15.75" customHeight="1" x14ac:dyDescent="0.2">
      <c r="A55" s="61"/>
      <c r="B55" s="64" t="s">
        <v>77</v>
      </c>
      <c r="C55" s="65" t="s">
        <v>75</v>
      </c>
      <c r="D55" s="13">
        <f t="shared" si="0"/>
        <v>4866</v>
      </c>
      <c r="E55" s="63">
        <f>E56</f>
        <v>4866</v>
      </c>
    </row>
    <row r="56" spans="1:5" s="19" customFormat="1" ht="15.75" customHeight="1" x14ac:dyDescent="0.2">
      <c r="A56" s="61"/>
      <c r="B56" s="35" t="s">
        <v>14</v>
      </c>
      <c r="C56" s="65"/>
      <c r="D56" s="13">
        <f t="shared" si="0"/>
        <v>4866</v>
      </c>
      <c r="E56" s="63">
        <f>E57+E58</f>
        <v>4866</v>
      </c>
    </row>
    <row r="57" spans="1:5" s="19" customFormat="1" ht="15.75" customHeight="1" x14ac:dyDescent="0.2">
      <c r="A57" s="61"/>
      <c r="B57" s="37" t="s">
        <v>78</v>
      </c>
      <c r="C57" s="36" t="s">
        <v>79</v>
      </c>
      <c r="D57" s="13">
        <f t="shared" si="0"/>
        <v>4891</v>
      </c>
      <c r="E57" s="63">
        <v>4891</v>
      </c>
    </row>
    <row r="58" spans="1:5" s="19" customFormat="1" ht="15.75" customHeight="1" x14ac:dyDescent="0.2">
      <c r="A58" s="61"/>
      <c r="B58" s="37" t="s">
        <v>43</v>
      </c>
      <c r="C58" s="36" t="s">
        <v>44</v>
      </c>
      <c r="D58" s="13">
        <f t="shared" si="0"/>
        <v>-25</v>
      </c>
      <c r="E58" s="63">
        <v>-25</v>
      </c>
    </row>
    <row r="59" spans="1:5" s="19" customFormat="1" ht="13.5" customHeight="1" x14ac:dyDescent="0.2">
      <c r="A59" s="61">
        <v>2</v>
      </c>
      <c r="B59" s="46" t="s">
        <v>80</v>
      </c>
      <c r="C59" s="36" t="s">
        <v>81</v>
      </c>
      <c r="D59" s="13">
        <f t="shared" si="0"/>
        <v>2630</v>
      </c>
      <c r="E59" s="63">
        <f>E60</f>
        <v>2630</v>
      </c>
    </row>
    <row r="60" spans="1:5" s="19" customFormat="1" ht="15.75" customHeight="1" x14ac:dyDescent="0.2">
      <c r="A60" s="61"/>
      <c r="B60" s="35" t="s">
        <v>14</v>
      </c>
      <c r="C60" s="36"/>
      <c r="D60" s="13">
        <f t="shared" si="0"/>
        <v>2630</v>
      </c>
      <c r="E60" s="63">
        <f>E61+E62</f>
        <v>2630</v>
      </c>
    </row>
    <row r="61" spans="1:5" s="19" customFormat="1" ht="18.75" customHeight="1" x14ac:dyDescent="0.2">
      <c r="A61" s="61"/>
      <c r="B61" s="37" t="s">
        <v>51</v>
      </c>
      <c r="C61" s="36">
        <v>10</v>
      </c>
      <c r="D61" s="13">
        <f t="shared" si="0"/>
        <v>20</v>
      </c>
      <c r="E61" s="63">
        <v>20</v>
      </c>
    </row>
    <row r="62" spans="1:5" s="19" customFormat="1" ht="15.75" customHeight="1" x14ac:dyDescent="0.2">
      <c r="A62" s="61"/>
      <c r="B62" s="37" t="s">
        <v>76</v>
      </c>
      <c r="C62" s="36">
        <v>20</v>
      </c>
      <c r="D62" s="13">
        <f t="shared" si="0"/>
        <v>2610</v>
      </c>
      <c r="E62" s="63">
        <v>2610</v>
      </c>
    </row>
    <row r="63" spans="1:5" s="19" customFormat="1" ht="16.5" customHeight="1" x14ac:dyDescent="0.2">
      <c r="A63" s="61"/>
      <c r="B63" s="46" t="s">
        <v>82</v>
      </c>
      <c r="C63" s="36" t="s">
        <v>81</v>
      </c>
      <c r="D63" s="13">
        <f t="shared" si="0"/>
        <v>24</v>
      </c>
      <c r="E63" s="63">
        <f>E64</f>
        <v>24</v>
      </c>
    </row>
    <row r="64" spans="1:5" s="19" customFormat="1" ht="12.75" customHeight="1" x14ac:dyDescent="0.2">
      <c r="A64" s="61"/>
      <c r="B64" s="35" t="s">
        <v>14</v>
      </c>
      <c r="C64" s="36"/>
      <c r="D64" s="13">
        <f t="shared" si="0"/>
        <v>24</v>
      </c>
      <c r="E64" s="63">
        <f>E65</f>
        <v>24</v>
      </c>
    </row>
    <row r="65" spans="1:7" s="19" customFormat="1" ht="12.75" customHeight="1" x14ac:dyDescent="0.2">
      <c r="A65" s="61"/>
      <c r="B65" s="37" t="s">
        <v>76</v>
      </c>
      <c r="C65" s="36">
        <v>20</v>
      </c>
      <c r="D65" s="13">
        <f t="shared" si="0"/>
        <v>24</v>
      </c>
      <c r="E65" s="63">
        <v>24</v>
      </c>
    </row>
    <row r="66" spans="1:7" s="19" customFormat="1" ht="16.5" customHeight="1" x14ac:dyDescent="0.2">
      <c r="A66" s="66" t="s">
        <v>83</v>
      </c>
      <c r="B66" s="67" t="s">
        <v>84</v>
      </c>
      <c r="C66" s="68" t="s">
        <v>85</v>
      </c>
      <c r="D66" s="13">
        <f t="shared" si="0"/>
        <v>5628</v>
      </c>
      <c r="E66" s="69">
        <f>E67</f>
        <v>5628</v>
      </c>
    </row>
    <row r="67" spans="1:7" s="19" customFormat="1" ht="16.5" customHeight="1" x14ac:dyDescent="0.25">
      <c r="A67" s="34"/>
      <c r="B67" s="77" t="s">
        <v>86</v>
      </c>
      <c r="C67" s="15" t="s">
        <v>87</v>
      </c>
      <c r="D67" s="13">
        <f t="shared" si="0"/>
        <v>5628</v>
      </c>
      <c r="E67" s="24">
        <f>E68</f>
        <v>5628</v>
      </c>
    </row>
    <row r="68" spans="1:7" s="19" customFormat="1" ht="16.5" customHeight="1" x14ac:dyDescent="0.2">
      <c r="A68" s="34"/>
      <c r="B68" s="52" t="s">
        <v>57</v>
      </c>
      <c r="C68" s="15"/>
      <c r="D68" s="13">
        <f t="shared" si="0"/>
        <v>5628</v>
      </c>
      <c r="E68" s="24">
        <f>E69</f>
        <v>5628</v>
      </c>
    </row>
    <row r="69" spans="1:7" s="19" customFormat="1" ht="16.5" customHeight="1" x14ac:dyDescent="0.2">
      <c r="A69" s="34"/>
      <c r="B69" s="37" t="s">
        <v>88</v>
      </c>
      <c r="C69" s="15">
        <v>70</v>
      </c>
      <c r="D69" s="13">
        <f t="shared" si="0"/>
        <v>5628</v>
      </c>
      <c r="E69" s="24">
        <f>5844+1975+2085+2430-62-33-100-6857-15+724-363</f>
        <v>5628</v>
      </c>
    </row>
    <row r="70" spans="1:7" ht="15" customHeight="1" x14ac:dyDescent="0.2">
      <c r="A70" s="70"/>
      <c r="B70" s="25" t="s">
        <v>89</v>
      </c>
      <c r="C70" s="70"/>
      <c r="D70" s="13">
        <f t="shared" si="0"/>
        <v>0</v>
      </c>
      <c r="E70" s="13">
        <f>E10-E25</f>
        <v>0</v>
      </c>
      <c r="F70" s="71"/>
      <c r="G70" s="71"/>
    </row>
    <row r="71" spans="1:7" x14ac:dyDescent="0.2">
      <c r="C71" s="72"/>
    </row>
    <row r="72" spans="1:7" ht="15.75" customHeight="1" x14ac:dyDescent="0.2">
      <c r="C72" s="72"/>
    </row>
    <row r="73" spans="1:7" s="73" customFormat="1" x14ac:dyDescent="0.2">
      <c r="B73" s="74"/>
    </row>
  </sheetData>
  <mergeCells count="6">
    <mergeCell ref="A7:E7"/>
    <mergeCell ref="A1:D1"/>
    <mergeCell ref="C2:E2"/>
    <mergeCell ref="A3:E3"/>
    <mergeCell ref="A5:E5"/>
    <mergeCell ref="A6:E6"/>
  </mergeCells>
  <pageMargins left="0.77" right="0.18" top="0.57999999999999996" bottom="0.24" header="0.56000000000000005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</vt:lpstr>
      <vt:lpstr>'anexa 1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Teodor Olteanu</cp:lastModifiedBy>
  <cp:lastPrinted>2016-12-08T10:06:54Z</cp:lastPrinted>
  <dcterms:created xsi:type="dcterms:W3CDTF">2016-12-08T07:20:26Z</dcterms:created>
  <dcterms:modified xsi:type="dcterms:W3CDTF">2016-12-08T12:11:42Z</dcterms:modified>
</cp:coreProperties>
</file>